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<sst xmlns="http://schemas.openxmlformats.org/spreadsheetml/2006/main" count="272" uniqueCount="142">
  <si>
    <t>ОТЧЕТ ОБ ИСПОЛНЕНИИ БЮДЖЕТА</t>
  </si>
  <si>
    <t>КОДЫ</t>
  </si>
  <si>
    <t xml:space="preserve">Форма по ОКУД </t>
  </si>
  <si>
    <t>0503117</t>
  </si>
  <si>
    <t>на 1 января 2019 г.</t>
  </si>
  <si>
    <t xml:space="preserve">Дата </t>
  </si>
  <si>
    <t>Наименование финансового органа</t>
  </si>
  <si>
    <t>Администрация муниципального образования "Бестужевское" Устьянского района Архангельской области</t>
  </si>
  <si>
    <t xml:space="preserve">по ОКПО </t>
  </si>
  <si>
    <t xml:space="preserve">Глава по БК </t>
  </si>
  <si>
    <t>04108823</t>
  </si>
  <si>
    <t>808</t>
  </si>
  <si>
    <t>Наименование публично-правового образования</t>
  </si>
  <si>
    <t>Бюджет муниципального образования "Бестужевское" Устьянского района Архангельской области</t>
  </si>
  <si>
    <t xml:space="preserve">по ОКТМО </t>
  </si>
  <si>
    <t>11254808000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</si>
  <si>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</si>
  <si>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</si>
  <si>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</si>
  <si>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</si>
  <si>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</si>
  <si>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</si>
  <si>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</si>
  <si>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</si>
  <si>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</si>
  <si>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</si>
  <si>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</si>
  <si>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</si>
  <si>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</si>
  <si>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</si>
  <si>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</si>
  <si>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</si>
  <si>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</si>
  <si>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</si>
  <si>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</si>
  <si>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</si>
  <si>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</si>
  <si>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</si>
  <si>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</si>
  <si>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</si>
  <si>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</si>
  <si>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</si>
  <si>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</si>
  <si>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</si>
  <si>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</si>
  <si>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</si>
  <si>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</si>
  <si>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</si>
  <si>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</si>
  <si>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</si>
  <si>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</si>
  <si>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808 10804020 01 0000 110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</si>
  <si>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</si>
  <si>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808 11109045 10 0000 120</t>
  </si>
  <si>
    <t>Прочие доходы от компенсации затрат бюджетов сельских поселений</t>
  </si>
  <si>
    <t>808 11302995 10 0000 130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</si>
  <si>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</si>
  <si>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808 11690050 10 0000 140</t>
  </si>
  <si>
    <t>Невыясненные поступления, зачисляемые в бюджеты сельских поселений</t>
  </si>
  <si>
    <t>808 11701050 10 0000 180</t>
  </si>
  <si>
    <t>Дотации бюджетам сельских поселений на выравнивание бюджетной обеспеченности</t>
  </si>
  <si>
    <t>808 20215001 10 0000 151</t>
  </si>
  <si>
    <t>Прочие субсидии бюджетам сельских поселений</t>
  </si>
  <si>
    <t>808 20229999 10 0000 151</t>
  </si>
  <si>
    <t>Субвенции бюджетам сельских поселений на выполнение передаваемых полномочий субъектов Российской Федерации</t>
  </si>
  <si>
    <t>808 20230024 10 0000 151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</si>
  <si>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</si>
  <si>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808 20235118 10 0000 151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</si>
  <si>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</si>
  <si>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808 20240014 10 0000 151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</si>
  <si>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</si>
  <si>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808 21860010 10 0000 151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</si>
  <si>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</si>
  <si>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808 21960010 10 0000 151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</si>
  <si>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</si>
  <si>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</si>
  <si>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</si>
  <si>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</si>
  <si>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</si>
  <si>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808 0102 9010090010 121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</si>
  <si>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</si>
  <si>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808 0102 9010090010 129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</si>
  <si>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</si>
  <si>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808 0103 9110090010 123</t>
  </si>
  <si>
    <t>Прочая закупка товаров, работ и услуг для обеспечения государственных (муниципальных) нужд</t>
  </si>
  <si>
    <t>808 0104 9020078680 244</t>
  </si>
  <si>
    <t>808 0104 9020090010 121</t>
  </si>
  <si>
    <t>Иные выплаты персоналу государственных (муниципальных) органов, за исключением фонда оплаты труда</t>
  </si>
  <si>
    <t>808 0104 9020090010 122</t>
  </si>
  <si>
    <t>808 0104 9020090010 129</t>
  </si>
  <si>
    <t>808 0104 9020090010 244</t>
  </si>
  <si>
    <t>Уплата налога на имущество организаций и земельного налога</t>
  </si>
  <si>
    <t>808 0104 9020090010 851</t>
  </si>
  <si>
    <t>Уплата прочих налогов, сборов</t>
  </si>
  <si>
    <t>808 0104 9020090010 852</t>
  </si>
  <si>
    <t>Уплата иных платежей</t>
  </si>
  <si>
    <t>808 0104 9020090010 853</t>
  </si>
  <si>
    <t>Иные межбюджетные трансферты</t>
  </si>
  <si>
    <t>808 0106 9430098910 540</t>
  </si>
  <si>
    <t>Резервные средства</t>
  </si>
  <si>
    <t>808 0111 9310091400 870</t>
  </si>
  <si>
    <t>808 0203 6000051180 122</t>
  </si>
  <si>
    <t>808 0203 6000051180 244</t>
  </si>
  <si>
    <t>808 0310 9420091510 244</t>
  </si>
  <si>
    <t>808 0409 9500083091 244</t>
  </si>
  <si>
    <t>808 0409 9500083092 244</t>
  </si>
  <si>
    <t>808 0409 9500083094 244</t>
  </si>
  <si>
    <t>808 0412 9610091520 244</t>
  </si>
  <si>
    <t>808 0503 9730083160 244</t>
  </si>
  <si>
    <t>808 0503 9730091610 244</t>
  </si>
  <si>
    <t>Исполнение судебных актов Российской Федерации и мировых соглашений по возмещению причиненного вреда</t>
  </si>
  <si>
    <t>808 0503 9730091610 831</t>
  </si>
  <si>
    <t>808 0503 9730091610 853</t>
  </si>
  <si>
    <t>808 0503 9730091650 244</t>
  </si>
  <si>
    <t>808 0503 9730091650 852</t>
  </si>
  <si>
    <t>808 0503 9730091650 853</t>
  </si>
  <si>
    <t>808 0801 0100078420 244</t>
  </si>
  <si>
    <t>808 0801 0100088420 244</t>
  </si>
  <si>
    <t>Пособия, компенсации и иные социальные выплаты гражданам, кроме публичных нормативных обязательств</t>
  </si>
  <si>
    <t>808 1001 9810091700 321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</si>
  <si>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</si>
  <si>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</si>
  <si>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</si>
  <si>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</si>
  <si>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</si>
  <si>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</si>
  <si>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</si>
  <si>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</si>
  <si>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</si>
  <si>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</si>
  <si>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</si>
  <si>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</si>
  <si>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</si>
  <si>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</si>
  <si>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</si>
  <si>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</si>
  <si>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</si>
  <si>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</si>
  <si>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</si>
  <si>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</si>
  <si>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Форма 0503117 с.1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</si>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</sst>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7" fillId="2" borderId="20" xfId="0" applyNumberFormat="1" applyAlignment="1">
      <alignment horizontal="center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22" xfId="0" applyNumberFormat="1" applyAlignment="1">
      <alignment horizontal="left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3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24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24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A1">
      <selection activeCell="A80" sqref="A80:O8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0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 t="s">
        <v>1</v>
      </c>
    </row>
    <row r="2" spans="1:15" s="1" customFormat="1" ht="13.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 t="s">
        <v>3</v>
      </c>
    </row>
    <row r="3" spans="1:15" s="1" customFormat="1" ht="13.5" customHeight="1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 t="s">
        <v>5</v>
      </c>
      <c r="N3" s="34"/>
      <c r="O3" s="4">
        <v>43466</v>
      </c>
    </row>
    <row r="4" spans="1:15" s="1" customFormat="1" ht="13.5" customHeight="1">
      <c r="A4" s="35" t="s">
        <v>6</v>
      </c>
      <c r="B4" s="35"/>
      <c r="C4" s="35"/>
      <c r="D4" s="36" t="s">
        <v>7</v>
      </c>
      <c r="E4" s="36"/>
      <c r="F4" s="36"/>
      <c r="G4" s="36"/>
      <c r="H4" s="36"/>
      <c r="I4" s="36"/>
      <c r="J4" s="36"/>
      <c r="K4" s="36"/>
      <c r="L4" s="34" t="s">
        <v>8</v>
      </c>
      <c r="M4" s="34"/>
      <c r="N4" s="34"/>
      <c r="O4" s="6" t="s">
        <v>10</v>
      </c>
    </row>
    <row r="5" spans="1:15" s="1" customFormat="1" ht="13.5" customHeight="1">
      <c r="A5" s="35"/>
      <c r="B5" s="35"/>
      <c r="C5" s="35"/>
      <c r="D5" s="36"/>
      <c r="E5" s="36"/>
      <c r="F5" s="36"/>
      <c r="G5" s="36"/>
      <c r="H5" s="36"/>
      <c r="I5" s="36"/>
      <c r="J5" s="36"/>
      <c r="K5" s="36"/>
      <c r="L5" s="34" t="s">
        <v>9</v>
      </c>
      <c r="M5" s="34"/>
      <c r="N5" s="34"/>
      <c r="O5" s="6" t="s">
        <v>11</v>
      </c>
    </row>
    <row r="6" spans="1:15" s="1" customFormat="1" ht="13.5" customHeight="1">
      <c r="A6" s="35" t="s">
        <v>12</v>
      </c>
      <c r="B6" s="35"/>
      <c r="C6" s="35"/>
      <c r="D6" s="35"/>
      <c r="E6" s="36" t="s">
        <v>13</v>
      </c>
      <c r="F6" s="36"/>
      <c r="G6" s="36"/>
      <c r="H6" s="36"/>
      <c r="I6" s="36"/>
      <c r="J6" s="36"/>
      <c r="K6" s="36"/>
      <c r="L6" s="34" t="s">
        <v>14</v>
      </c>
      <c r="M6" s="34"/>
      <c r="N6" s="34"/>
      <c r="O6" s="6" t="s">
        <v>15</v>
      </c>
    </row>
    <row r="7" spans="1:15" s="1" customFormat="1" ht="13.5" customHeight="1">
      <c r="A7" s="5" t="s">
        <v>16</v>
      </c>
      <c r="B7" s="35" t="s">
        <v>17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6" t="s">
        <v>18</v>
      </c>
    </row>
    <row r="8" spans="1:15" s="1" customFormat="1" ht="13.5" customHeight="1">
      <c r="A8" s="35" t="s">
        <v>19</v>
      </c>
      <c r="B8" s="35"/>
      <c r="C8" s="35" t="s">
        <v>20</v>
      </c>
      <c r="D8" s="35"/>
      <c r="E8" s="35"/>
      <c r="F8" s="35"/>
      <c r="G8" s="35"/>
      <c r="H8" s="35"/>
      <c r="I8" s="35"/>
      <c r="J8" s="35"/>
      <c r="K8" s="34" t="s">
        <v>21</v>
      </c>
      <c r="L8" s="34"/>
      <c r="M8" s="34"/>
      <c r="N8" s="34"/>
      <c r="O8" s="7" t="s">
        <v>22</v>
      </c>
    </row>
    <row r="9" spans="1:15" s="1" customFormat="1" ht="13.5" customHeight="1">
      <c r="A9" s="37" t="s">
        <v>23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1" customFormat="1" ht="34.5" customHeight="1">
      <c r="A10" s="38" t="s">
        <v>24</v>
      </c>
      <c r="B10" s="38"/>
      <c r="C10" s="38"/>
      <c r="D10" s="38"/>
      <c r="E10" s="38"/>
      <c r="F10" s="38"/>
      <c r="G10" s="8" t="s">
        <v>25</v>
      </c>
      <c r="H10" s="8" t="s">
        <v>26</v>
      </c>
      <c r="I10" s="9" t="s">
        <v>27</v>
      </c>
      <c r="J10" s="39" t="s">
        <v>28</v>
      </c>
      <c r="K10" s="39"/>
      <c r="L10" s="39"/>
      <c r="M10" s="39"/>
      <c r="N10" s="40" t="s">
        <v>29</v>
      </c>
      <c r="O10" s="40"/>
    </row>
    <row r="11" spans="1:15" s="1" customFormat="1" ht="12.75" customHeight="1">
      <c r="A11" s="41" t="s">
        <v>30</v>
      </c>
      <c r="B11" s="41"/>
      <c r="C11" s="41"/>
      <c r="D11" s="41"/>
      <c r="E11" s="41"/>
      <c r="F11" s="41"/>
      <c r="G11" s="10" t="s">
        <v>31</v>
      </c>
      <c r="H11" s="10" t="s">
        <v>32</v>
      </c>
      <c r="I11" s="11" t="s">
        <v>33</v>
      </c>
      <c r="J11" s="42" t="s">
        <v>34</v>
      </c>
      <c r="K11" s="42"/>
      <c r="L11" s="42"/>
      <c r="M11" s="42"/>
      <c r="N11" s="43" t="s">
        <v>35</v>
      </c>
      <c r="O11" s="43"/>
    </row>
    <row r="12" spans="1:15" s="1" customFormat="1" ht="13.5" customHeight="1">
      <c r="A12" s="44" t="s">
        <v>36</v>
      </c>
      <c r="B12" s="44"/>
      <c r="C12" s="44"/>
      <c r="D12" s="44"/>
      <c r="E12" s="44"/>
      <c r="F12" s="44"/>
      <c r="G12" s="12" t="s">
        <v>37</v>
      </c>
      <c r="H12" s="12" t="s">
        <v>38</v>
      </c>
      <c r="I12" s="13">
        <f>4575276.32</f>
        <v>4575276.32</v>
      </c>
      <c r="J12" s="45">
        <f>4310460.21</f>
        <v>4310460.21</v>
      </c>
      <c r="K12" s="45"/>
      <c r="L12" s="45"/>
      <c r="M12" s="45"/>
      <c r="N12" s="46">
        <f>264816.11</f>
        <v>264816.11</v>
      </c>
      <c r="O12" s="46"/>
    </row>
    <row r="13" spans="1:15" s="1" customFormat="1" ht="45" customHeight="1">
      <c r="A13" s="47" t="s">
        <v>39</v>
      </c>
      <c r="B13" s="47"/>
      <c r="C13" s="47"/>
      <c r="D13" s="47"/>
      <c r="E13" s="47"/>
      <c r="F13" s="47"/>
      <c r="G13" s="14" t="s">
        <v>37</v>
      </c>
      <c r="H13" s="14" t="s">
        <v>40</v>
      </c>
      <c r="I13" s="15">
        <f>141796</f>
        <v>141796</v>
      </c>
      <c r="J13" s="48">
        <f>144740.92</f>
        <v>144740.92</v>
      </c>
      <c r="K13" s="48"/>
      <c r="L13" s="48"/>
      <c r="M13" s="48"/>
      <c r="N13" s="49">
        <f>-2944.92</f>
        <v>-2944.92</v>
      </c>
      <c r="O13" s="49"/>
    </row>
    <row r="14" spans="1:15" s="1" customFormat="1" ht="24" customHeight="1">
      <c r="A14" s="47" t="s">
        <v>41</v>
      </c>
      <c r="B14" s="47"/>
      <c r="C14" s="47"/>
      <c r="D14" s="47"/>
      <c r="E14" s="47"/>
      <c r="F14" s="47"/>
      <c r="G14" s="14" t="s">
        <v>37</v>
      </c>
      <c r="H14" s="14" t="s">
        <v>42</v>
      </c>
      <c r="I14" s="16" t="s">
        <v>43</v>
      </c>
      <c r="J14" s="48">
        <f>84.78</f>
        <v>84.78</v>
      </c>
      <c r="K14" s="48"/>
      <c r="L14" s="48"/>
      <c r="M14" s="48"/>
      <c r="N14" s="49">
        <f>0</f>
        <v>0</v>
      </c>
      <c r="O14" s="49"/>
    </row>
    <row r="15" spans="1:15" s="1" customFormat="1" ht="24" customHeight="1">
      <c r="A15" s="47" t="s">
        <v>44</v>
      </c>
      <c r="B15" s="47"/>
      <c r="C15" s="47"/>
      <c r="D15" s="47"/>
      <c r="E15" s="47"/>
      <c r="F15" s="47"/>
      <c r="G15" s="14" t="s">
        <v>37</v>
      </c>
      <c r="H15" s="14" t="s">
        <v>45</v>
      </c>
      <c r="I15" s="15">
        <f>99000</f>
        <v>99000</v>
      </c>
      <c r="J15" s="48">
        <f>33919.76</f>
        <v>33919.76</v>
      </c>
      <c r="K15" s="48"/>
      <c r="L15" s="48"/>
      <c r="M15" s="48"/>
      <c r="N15" s="49">
        <f>65080.24</f>
        <v>65080.24</v>
      </c>
      <c r="O15" s="49"/>
    </row>
    <row r="16" spans="1:15" s="1" customFormat="1" ht="24" customHeight="1">
      <c r="A16" s="47" t="s">
        <v>46</v>
      </c>
      <c r="B16" s="47"/>
      <c r="C16" s="47"/>
      <c r="D16" s="47"/>
      <c r="E16" s="47"/>
      <c r="F16" s="47"/>
      <c r="G16" s="14" t="s">
        <v>37</v>
      </c>
      <c r="H16" s="14" t="s">
        <v>47</v>
      </c>
      <c r="I16" s="15">
        <f>144742</f>
        <v>144742</v>
      </c>
      <c r="J16" s="48">
        <f>66047.12</f>
        <v>66047.12</v>
      </c>
      <c r="K16" s="48"/>
      <c r="L16" s="48"/>
      <c r="M16" s="48"/>
      <c r="N16" s="49">
        <f>78694.88</f>
        <v>78694.88</v>
      </c>
      <c r="O16" s="49"/>
    </row>
    <row r="17" spans="1:15" s="1" customFormat="1" ht="24" customHeight="1">
      <c r="A17" s="47" t="s">
        <v>48</v>
      </c>
      <c r="B17" s="47"/>
      <c r="C17" s="47"/>
      <c r="D17" s="47"/>
      <c r="E17" s="47"/>
      <c r="F17" s="47"/>
      <c r="G17" s="14" t="s">
        <v>37</v>
      </c>
      <c r="H17" s="14" t="s">
        <v>49</v>
      </c>
      <c r="I17" s="15">
        <f>256507</f>
        <v>256507</v>
      </c>
      <c r="J17" s="48">
        <f>258064.79</f>
        <v>258064.79</v>
      </c>
      <c r="K17" s="48"/>
      <c r="L17" s="48"/>
      <c r="M17" s="48"/>
      <c r="N17" s="49">
        <f>-1557.79</f>
        <v>-1557.79</v>
      </c>
      <c r="O17" s="49"/>
    </row>
    <row r="18" spans="1:15" s="1" customFormat="1" ht="45" customHeight="1">
      <c r="A18" s="47" t="s">
        <v>50</v>
      </c>
      <c r="B18" s="47"/>
      <c r="C18" s="47"/>
      <c r="D18" s="47"/>
      <c r="E18" s="47"/>
      <c r="F18" s="47"/>
      <c r="G18" s="14" t="s">
        <v>37</v>
      </c>
      <c r="H18" s="14" t="s">
        <v>51</v>
      </c>
      <c r="I18" s="15">
        <f>12660</f>
        <v>12660</v>
      </c>
      <c r="J18" s="48">
        <f>12660</f>
        <v>12660</v>
      </c>
      <c r="K18" s="48"/>
      <c r="L18" s="48"/>
      <c r="M18" s="48"/>
      <c r="N18" s="49">
        <f>0</f>
        <v>0</v>
      </c>
      <c r="O18" s="49"/>
    </row>
    <row r="19" spans="1:15" s="1" customFormat="1" ht="45" customHeight="1">
      <c r="A19" s="47" t="s">
        <v>52</v>
      </c>
      <c r="B19" s="47"/>
      <c r="C19" s="47"/>
      <c r="D19" s="47"/>
      <c r="E19" s="47"/>
      <c r="F19" s="47"/>
      <c r="G19" s="14" t="s">
        <v>37</v>
      </c>
      <c r="H19" s="14" t="s">
        <v>53</v>
      </c>
      <c r="I19" s="15">
        <f>73000</f>
        <v>73000</v>
      </c>
      <c r="J19" s="48">
        <f>72678.65</f>
        <v>72678.65</v>
      </c>
      <c r="K19" s="48"/>
      <c r="L19" s="48"/>
      <c r="M19" s="48"/>
      <c r="N19" s="49">
        <f>321.35</f>
        <v>321.35</v>
      </c>
      <c r="O19" s="49"/>
    </row>
    <row r="20" spans="1:15" s="1" customFormat="1" ht="13.5" customHeight="1">
      <c r="A20" s="47" t="s">
        <v>54</v>
      </c>
      <c r="B20" s="47"/>
      <c r="C20" s="47"/>
      <c r="D20" s="47"/>
      <c r="E20" s="47"/>
      <c r="F20" s="47"/>
      <c r="G20" s="14" t="s">
        <v>37</v>
      </c>
      <c r="H20" s="14" t="s">
        <v>55</v>
      </c>
      <c r="I20" s="15">
        <f>25358</f>
        <v>25358</v>
      </c>
      <c r="J20" s="48">
        <f>25357.65</f>
        <v>25357.65</v>
      </c>
      <c r="K20" s="48"/>
      <c r="L20" s="48"/>
      <c r="M20" s="48"/>
      <c r="N20" s="49">
        <f>0.35</f>
        <v>0.35</v>
      </c>
      <c r="O20" s="49"/>
    </row>
    <row r="21" spans="1:15" s="1" customFormat="1" ht="24" customHeight="1">
      <c r="A21" s="47" t="s">
        <v>56</v>
      </c>
      <c r="B21" s="47"/>
      <c r="C21" s="47"/>
      <c r="D21" s="47"/>
      <c r="E21" s="47"/>
      <c r="F21" s="47"/>
      <c r="G21" s="14" t="s">
        <v>37</v>
      </c>
      <c r="H21" s="14" t="s">
        <v>57</v>
      </c>
      <c r="I21" s="15">
        <f>46000</f>
        <v>46000</v>
      </c>
      <c r="J21" s="48">
        <f>46000</f>
        <v>46000</v>
      </c>
      <c r="K21" s="48"/>
      <c r="L21" s="48"/>
      <c r="M21" s="48"/>
      <c r="N21" s="49">
        <f aca="true" t="shared" si="0" ref="N21:N26">0</f>
        <v>0</v>
      </c>
      <c r="O21" s="49"/>
    </row>
    <row r="22" spans="1:15" s="1" customFormat="1" ht="13.5" customHeight="1">
      <c r="A22" s="47" t="s">
        <v>58</v>
      </c>
      <c r="B22" s="47"/>
      <c r="C22" s="47"/>
      <c r="D22" s="47"/>
      <c r="E22" s="47"/>
      <c r="F22" s="47"/>
      <c r="G22" s="14" t="s">
        <v>37</v>
      </c>
      <c r="H22" s="14" t="s">
        <v>59</v>
      </c>
      <c r="I22" s="16" t="s">
        <v>43</v>
      </c>
      <c r="J22" s="48">
        <f>-3978.94</f>
        <v>-3978.94</v>
      </c>
      <c r="K22" s="48"/>
      <c r="L22" s="48"/>
      <c r="M22" s="48"/>
      <c r="N22" s="49">
        <f t="shared" si="0"/>
        <v>0</v>
      </c>
      <c r="O22" s="49"/>
    </row>
    <row r="23" spans="1:15" s="1" customFormat="1" ht="24" customHeight="1">
      <c r="A23" s="47" t="s">
        <v>60</v>
      </c>
      <c r="B23" s="47"/>
      <c r="C23" s="47"/>
      <c r="D23" s="47"/>
      <c r="E23" s="47"/>
      <c r="F23" s="47"/>
      <c r="G23" s="14" t="s">
        <v>37</v>
      </c>
      <c r="H23" s="14" t="s">
        <v>61</v>
      </c>
      <c r="I23" s="15">
        <f>1218692</f>
        <v>1218692</v>
      </c>
      <c r="J23" s="48">
        <f>1218692</f>
        <v>1218692</v>
      </c>
      <c r="K23" s="48"/>
      <c r="L23" s="48"/>
      <c r="M23" s="48"/>
      <c r="N23" s="49">
        <f t="shared" si="0"/>
        <v>0</v>
      </c>
      <c r="O23" s="49"/>
    </row>
    <row r="24" spans="1:15" s="1" customFormat="1" ht="13.5" customHeight="1">
      <c r="A24" s="47" t="s">
        <v>62</v>
      </c>
      <c r="B24" s="47"/>
      <c r="C24" s="47"/>
      <c r="D24" s="47"/>
      <c r="E24" s="47"/>
      <c r="F24" s="47"/>
      <c r="G24" s="14" t="s">
        <v>37</v>
      </c>
      <c r="H24" s="14" t="s">
        <v>63</v>
      </c>
      <c r="I24" s="15">
        <f>649626</f>
        <v>649626</v>
      </c>
      <c r="J24" s="48">
        <f>649626</f>
        <v>649626</v>
      </c>
      <c r="K24" s="48"/>
      <c r="L24" s="48"/>
      <c r="M24" s="48"/>
      <c r="N24" s="49">
        <f t="shared" si="0"/>
        <v>0</v>
      </c>
      <c r="O24" s="49"/>
    </row>
    <row r="25" spans="1:15" s="1" customFormat="1" ht="24" customHeight="1">
      <c r="A25" s="47" t="s">
        <v>64</v>
      </c>
      <c r="B25" s="47"/>
      <c r="C25" s="47"/>
      <c r="D25" s="47"/>
      <c r="E25" s="47"/>
      <c r="F25" s="47"/>
      <c r="G25" s="14" t="s">
        <v>37</v>
      </c>
      <c r="H25" s="14" t="s">
        <v>65</v>
      </c>
      <c r="I25" s="15">
        <f>62500</f>
        <v>62500</v>
      </c>
      <c r="J25" s="48">
        <f>62500</f>
        <v>62500</v>
      </c>
      <c r="K25" s="48"/>
      <c r="L25" s="48"/>
      <c r="M25" s="48"/>
      <c r="N25" s="49">
        <f t="shared" si="0"/>
        <v>0</v>
      </c>
      <c r="O25" s="49"/>
    </row>
    <row r="26" spans="1:15" s="1" customFormat="1" ht="24" customHeight="1">
      <c r="A26" s="47" t="s">
        <v>66</v>
      </c>
      <c r="B26" s="47"/>
      <c r="C26" s="47"/>
      <c r="D26" s="47"/>
      <c r="E26" s="47"/>
      <c r="F26" s="47"/>
      <c r="G26" s="14" t="s">
        <v>37</v>
      </c>
      <c r="H26" s="14" t="s">
        <v>67</v>
      </c>
      <c r="I26" s="15">
        <f>97700</f>
        <v>97700</v>
      </c>
      <c r="J26" s="48">
        <f>97700</f>
        <v>97700</v>
      </c>
      <c r="K26" s="48"/>
      <c r="L26" s="48"/>
      <c r="M26" s="48"/>
      <c r="N26" s="49">
        <f t="shared" si="0"/>
        <v>0</v>
      </c>
      <c r="O26" s="49"/>
    </row>
    <row r="27" spans="1:15" s="1" customFormat="1" ht="45" customHeight="1">
      <c r="A27" s="47" t="s">
        <v>68</v>
      </c>
      <c r="B27" s="47"/>
      <c r="C27" s="47"/>
      <c r="D27" s="47"/>
      <c r="E27" s="47"/>
      <c r="F27" s="47"/>
      <c r="G27" s="14" t="s">
        <v>37</v>
      </c>
      <c r="H27" s="14" t="s">
        <v>69</v>
      </c>
      <c r="I27" s="15">
        <f>1746123.5</f>
        <v>1746123.5</v>
      </c>
      <c r="J27" s="48">
        <f>1624795.66</f>
        <v>1624795.66</v>
      </c>
      <c r="K27" s="48"/>
      <c r="L27" s="48"/>
      <c r="M27" s="48"/>
      <c r="N27" s="49">
        <f>121327.84</f>
        <v>121327.84</v>
      </c>
      <c r="O27" s="49"/>
    </row>
    <row r="28" spans="1:15" s="1" customFormat="1" ht="33.75" customHeight="1">
      <c r="A28" s="47" t="s">
        <v>70</v>
      </c>
      <c r="B28" s="47"/>
      <c r="C28" s="47"/>
      <c r="D28" s="47"/>
      <c r="E28" s="47"/>
      <c r="F28" s="47"/>
      <c r="G28" s="14" t="s">
        <v>37</v>
      </c>
      <c r="H28" s="14" t="s">
        <v>71</v>
      </c>
      <c r="I28" s="15">
        <f>1571.82</f>
        <v>1571.82</v>
      </c>
      <c r="J28" s="48">
        <f>1571.82</f>
        <v>1571.82</v>
      </c>
      <c r="K28" s="48"/>
      <c r="L28" s="48"/>
      <c r="M28" s="48"/>
      <c r="N28" s="49">
        <f>0</f>
        <v>0</v>
      </c>
      <c r="O28" s="49"/>
    </row>
    <row r="29" spans="1:15" s="1" customFormat="1" ht="33.75" customHeight="1">
      <c r="A29" s="47" t="s">
        <v>72</v>
      </c>
      <c r="B29" s="47"/>
      <c r="C29" s="47"/>
      <c r="D29" s="47"/>
      <c r="E29" s="47"/>
      <c r="F29" s="47"/>
      <c r="G29" s="14" t="s">
        <v>37</v>
      </c>
      <c r="H29" s="14" t="s">
        <v>73</v>
      </c>
      <c r="I29" s="16" t="s">
        <v>43</v>
      </c>
      <c r="J29" s="48">
        <f>0</f>
        <v>0</v>
      </c>
      <c r="K29" s="48"/>
      <c r="L29" s="48"/>
      <c r="M29" s="48"/>
      <c r="N29" s="49">
        <f>0</f>
        <v>0</v>
      </c>
      <c r="O29" s="49"/>
    </row>
    <row r="30" spans="1:15" s="1" customFormat="1" ht="13.5" customHeight="1">
      <c r="A30" s="28" t="s">
        <v>18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s="1" customFormat="1" ht="13.5" customHeight="1">
      <c r="A31" s="37" t="s">
        <v>74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s="1" customFormat="1" ht="34.5" customHeight="1">
      <c r="A32" s="38" t="s">
        <v>24</v>
      </c>
      <c r="B32" s="38"/>
      <c r="C32" s="38"/>
      <c r="D32" s="38"/>
      <c r="E32" s="38"/>
      <c r="F32" s="38"/>
      <c r="G32" s="8" t="s">
        <v>25</v>
      </c>
      <c r="H32" s="8" t="s">
        <v>75</v>
      </c>
      <c r="I32" s="9" t="s">
        <v>27</v>
      </c>
      <c r="J32" s="39" t="s">
        <v>28</v>
      </c>
      <c r="K32" s="39"/>
      <c r="L32" s="39"/>
      <c r="M32" s="39"/>
      <c r="N32" s="40" t="s">
        <v>29</v>
      </c>
      <c r="O32" s="40"/>
    </row>
    <row r="33" spans="1:15" s="1" customFormat="1" ht="13.5" customHeight="1">
      <c r="A33" s="41" t="s">
        <v>30</v>
      </c>
      <c r="B33" s="41"/>
      <c r="C33" s="41"/>
      <c r="D33" s="41"/>
      <c r="E33" s="41"/>
      <c r="F33" s="41"/>
      <c r="G33" s="10" t="s">
        <v>31</v>
      </c>
      <c r="H33" s="10" t="s">
        <v>32</v>
      </c>
      <c r="I33" s="11" t="s">
        <v>33</v>
      </c>
      <c r="J33" s="42" t="s">
        <v>34</v>
      </c>
      <c r="K33" s="42"/>
      <c r="L33" s="42"/>
      <c r="M33" s="42"/>
      <c r="N33" s="43" t="s">
        <v>35</v>
      </c>
      <c r="O33" s="43"/>
    </row>
    <row r="34" spans="1:15" s="1" customFormat="1" ht="13.5" customHeight="1">
      <c r="A34" s="44" t="s">
        <v>76</v>
      </c>
      <c r="B34" s="44"/>
      <c r="C34" s="44"/>
      <c r="D34" s="44"/>
      <c r="E34" s="44"/>
      <c r="F34" s="44"/>
      <c r="G34" s="12" t="s">
        <v>77</v>
      </c>
      <c r="H34" s="12" t="s">
        <v>38</v>
      </c>
      <c r="I34" s="13">
        <f>5015582.89</f>
        <v>5015582.89</v>
      </c>
      <c r="J34" s="45">
        <f>4724461.61</f>
        <v>4724461.61</v>
      </c>
      <c r="K34" s="45"/>
      <c r="L34" s="45"/>
      <c r="M34" s="45"/>
      <c r="N34" s="46">
        <f>291121.28</f>
        <v>291121.28</v>
      </c>
      <c r="O34" s="46"/>
    </row>
    <row r="35" spans="1:15" s="1" customFormat="1" ht="13.5" customHeight="1">
      <c r="A35" s="29" t="s">
        <v>78</v>
      </c>
      <c r="B35" s="29"/>
      <c r="C35" s="29"/>
      <c r="D35" s="29"/>
      <c r="E35" s="29"/>
      <c r="F35" s="29"/>
      <c r="G35" s="17" t="s">
        <v>77</v>
      </c>
      <c r="H35" s="17" t="s">
        <v>79</v>
      </c>
      <c r="I35" s="18">
        <f>538339.98</f>
        <v>538339.98</v>
      </c>
      <c r="J35" s="30">
        <f>513698.32</f>
        <v>513698.32</v>
      </c>
      <c r="K35" s="30"/>
      <c r="L35" s="30"/>
      <c r="M35" s="30"/>
      <c r="N35" s="31">
        <f>24641.66</f>
        <v>24641.66</v>
      </c>
      <c r="O35" s="31"/>
    </row>
    <row r="36" spans="1:15" s="1" customFormat="1" ht="33.75" customHeight="1">
      <c r="A36" s="29" t="s">
        <v>80</v>
      </c>
      <c r="B36" s="29"/>
      <c r="C36" s="29"/>
      <c r="D36" s="29"/>
      <c r="E36" s="29"/>
      <c r="F36" s="29"/>
      <c r="G36" s="17" t="s">
        <v>77</v>
      </c>
      <c r="H36" s="17" t="s">
        <v>81</v>
      </c>
      <c r="I36" s="18">
        <f>167988.79</f>
        <v>167988.79</v>
      </c>
      <c r="J36" s="30">
        <f>167988.79</f>
        <v>167988.79</v>
      </c>
      <c r="K36" s="30"/>
      <c r="L36" s="30"/>
      <c r="M36" s="30"/>
      <c r="N36" s="31">
        <f>0</f>
        <v>0</v>
      </c>
      <c r="O36" s="31"/>
    </row>
    <row r="37" spans="1:15" s="1" customFormat="1" ht="33.75" customHeight="1">
      <c r="A37" s="29" t="s">
        <v>82</v>
      </c>
      <c r="B37" s="29"/>
      <c r="C37" s="29"/>
      <c r="D37" s="29"/>
      <c r="E37" s="29"/>
      <c r="F37" s="29"/>
      <c r="G37" s="17" t="s">
        <v>77</v>
      </c>
      <c r="H37" s="17" t="s">
        <v>83</v>
      </c>
      <c r="I37" s="18">
        <f>55538.03</f>
        <v>55538.03</v>
      </c>
      <c r="J37" s="30">
        <f>55538.03</f>
        <v>55538.03</v>
      </c>
      <c r="K37" s="30"/>
      <c r="L37" s="30"/>
      <c r="M37" s="30"/>
      <c r="N37" s="31">
        <f>0</f>
        <v>0</v>
      </c>
      <c r="O37" s="31"/>
    </row>
    <row r="38" spans="1:15" s="1" customFormat="1" ht="24" customHeight="1">
      <c r="A38" s="29" t="s">
        <v>84</v>
      </c>
      <c r="B38" s="29"/>
      <c r="C38" s="29"/>
      <c r="D38" s="29"/>
      <c r="E38" s="29"/>
      <c r="F38" s="29"/>
      <c r="G38" s="17" t="s">
        <v>77</v>
      </c>
      <c r="H38" s="17" t="s">
        <v>85</v>
      </c>
      <c r="I38" s="18">
        <f>62500</f>
        <v>62500</v>
      </c>
      <c r="J38" s="30">
        <f>62500</f>
        <v>62500</v>
      </c>
      <c r="K38" s="30"/>
      <c r="L38" s="30"/>
      <c r="M38" s="30"/>
      <c r="N38" s="31">
        <f>0</f>
        <v>0</v>
      </c>
      <c r="O38" s="31"/>
    </row>
    <row r="39" spans="1:15" s="1" customFormat="1" ht="13.5" customHeight="1">
      <c r="A39" s="29" t="s">
        <v>78</v>
      </c>
      <c r="B39" s="29"/>
      <c r="C39" s="29"/>
      <c r="D39" s="29"/>
      <c r="E39" s="29"/>
      <c r="F39" s="29"/>
      <c r="G39" s="17" t="s">
        <v>77</v>
      </c>
      <c r="H39" s="17" t="s">
        <v>86</v>
      </c>
      <c r="I39" s="18">
        <f>800547.27</f>
        <v>800547.27</v>
      </c>
      <c r="J39" s="30">
        <f>746152.42</f>
        <v>746152.42</v>
      </c>
      <c r="K39" s="30"/>
      <c r="L39" s="30"/>
      <c r="M39" s="30"/>
      <c r="N39" s="31">
        <f>54394.85</f>
        <v>54394.85</v>
      </c>
      <c r="O39" s="31"/>
    </row>
    <row r="40" spans="1:15" s="1" customFormat="1" ht="24" customHeight="1">
      <c r="A40" s="29" t="s">
        <v>87</v>
      </c>
      <c r="B40" s="29"/>
      <c r="C40" s="29"/>
      <c r="D40" s="29"/>
      <c r="E40" s="29"/>
      <c r="F40" s="29"/>
      <c r="G40" s="17" t="s">
        <v>77</v>
      </c>
      <c r="H40" s="17" t="s">
        <v>88</v>
      </c>
      <c r="I40" s="18">
        <f>42600</f>
        <v>42600</v>
      </c>
      <c r="J40" s="30">
        <f>24361.7</f>
        <v>24361.7</v>
      </c>
      <c r="K40" s="30"/>
      <c r="L40" s="30"/>
      <c r="M40" s="30"/>
      <c r="N40" s="31">
        <f>18238.3</f>
        <v>18238.3</v>
      </c>
      <c r="O40" s="31"/>
    </row>
    <row r="41" spans="1:15" s="1" customFormat="1" ht="33.75" customHeight="1">
      <c r="A41" s="29" t="s">
        <v>80</v>
      </c>
      <c r="B41" s="29"/>
      <c r="C41" s="29"/>
      <c r="D41" s="29"/>
      <c r="E41" s="29"/>
      <c r="F41" s="29"/>
      <c r="G41" s="17" t="s">
        <v>77</v>
      </c>
      <c r="H41" s="17" t="s">
        <v>89</v>
      </c>
      <c r="I41" s="18">
        <f>244215</f>
        <v>244215</v>
      </c>
      <c r="J41" s="30">
        <f>212291.13</f>
        <v>212291.13</v>
      </c>
      <c r="K41" s="30"/>
      <c r="L41" s="30"/>
      <c r="M41" s="30"/>
      <c r="N41" s="31">
        <f>31923.87</f>
        <v>31923.87</v>
      </c>
      <c r="O41" s="31"/>
    </row>
    <row r="42" spans="1:15" s="1" customFormat="1" ht="24" customHeight="1">
      <c r="A42" s="29" t="s">
        <v>84</v>
      </c>
      <c r="B42" s="29"/>
      <c r="C42" s="29"/>
      <c r="D42" s="29"/>
      <c r="E42" s="29"/>
      <c r="F42" s="29"/>
      <c r="G42" s="17" t="s">
        <v>77</v>
      </c>
      <c r="H42" s="17" t="s">
        <v>90</v>
      </c>
      <c r="I42" s="18">
        <f>242885.24</f>
        <v>242885.24</v>
      </c>
      <c r="J42" s="30">
        <f>240929.82</f>
        <v>240929.82</v>
      </c>
      <c r="K42" s="30"/>
      <c r="L42" s="30"/>
      <c r="M42" s="30"/>
      <c r="N42" s="31">
        <f>1955.42</f>
        <v>1955.42</v>
      </c>
      <c r="O42" s="31"/>
    </row>
    <row r="43" spans="1:15" s="1" customFormat="1" ht="13.5" customHeight="1">
      <c r="A43" s="29" t="s">
        <v>91</v>
      </c>
      <c r="B43" s="29"/>
      <c r="C43" s="29"/>
      <c r="D43" s="29"/>
      <c r="E43" s="29"/>
      <c r="F43" s="29"/>
      <c r="G43" s="17" t="s">
        <v>77</v>
      </c>
      <c r="H43" s="17" t="s">
        <v>92</v>
      </c>
      <c r="I43" s="18">
        <f>22347</f>
        <v>22347</v>
      </c>
      <c r="J43" s="30">
        <f>22347</f>
        <v>22347</v>
      </c>
      <c r="K43" s="30"/>
      <c r="L43" s="30"/>
      <c r="M43" s="30"/>
      <c r="N43" s="31">
        <f>0</f>
        <v>0</v>
      </c>
      <c r="O43" s="31"/>
    </row>
    <row r="44" spans="1:15" s="1" customFormat="1" ht="13.5" customHeight="1">
      <c r="A44" s="29" t="s">
        <v>93</v>
      </c>
      <c r="B44" s="29"/>
      <c r="C44" s="29"/>
      <c r="D44" s="29"/>
      <c r="E44" s="29"/>
      <c r="F44" s="29"/>
      <c r="G44" s="17" t="s">
        <v>77</v>
      </c>
      <c r="H44" s="17" t="s">
        <v>94</v>
      </c>
      <c r="I44" s="18">
        <f>3177</f>
        <v>3177</v>
      </c>
      <c r="J44" s="30">
        <f>3177</f>
        <v>3177</v>
      </c>
      <c r="K44" s="30"/>
      <c r="L44" s="30"/>
      <c r="M44" s="30"/>
      <c r="N44" s="31">
        <f>0</f>
        <v>0</v>
      </c>
      <c r="O44" s="31"/>
    </row>
    <row r="45" spans="1:15" s="1" customFormat="1" ht="13.5" customHeight="1">
      <c r="A45" s="29" t="s">
        <v>95</v>
      </c>
      <c r="B45" s="29"/>
      <c r="C45" s="29"/>
      <c r="D45" s="29"/>
      <c r="E45" s="29"/>
      <c r="F45" s="29"/>
      <c r="G45" s="17" t="s">
        <v>77</v>
      </c>
      <c r="H45" s="17" t="s">
        <v>96</v>
      </c>
      <c r="I45" s="18">
        <f>118293.63</f>
        <v>118293.63</v>
      </c>
      <c r="J45" s="30">
        <f>117432.94</f>
        <v>117432.94</v>
      </c>
      <c r="K45" s="30"/>
      <c r="L45" s="30"/>
      <c r="M45" s="30"/>
      <c r="N45" s="31">
        <f>860.69</f>
        <v>860.69</v>
      </c>
      <c r="O45" s="31"/>
    </row>
    <row r="46" spans="1:15" s="1" customFormat="1" ht="13.5" customHeight="1">
      <c r="A46" s="29" t="s">
        <v>97</v>
      </c>
      <c r="B46" s="29"/>
      <c r="C46" s="29"/>
      <c r="D46" s="29"/>
      <c r="E46" s="29"/>
      <c r="F46" s="29"/>
      <c r="G46" s="17" t="s">
        <v>77</v>
      </c>
      <c r="H46" s="17" t="s">
        <v>98</v>
      </c>
      <c r="I46" s="18">
        <f>2472</f>
        <v>2472</v>
      </c>
      <c r="J46" s="30">
        <f>2472</f>
        <v>2472</v>
      </c>
      <c r="K46" s="30"/>
      <c r="L46" s="30"/>
      <c r="M46" s="30"/>
      <c r="N46" s="31">
        <f>0</f>
        <v>0</v>
      </c>
      <c r="O46" s="31"/>
    </row>
    <row r="47" spans="1:15" s="1" customFormat="1" ht="13.5" customHeight="1">
      <c r="A47" s="29" t="s">
        <v>99</v>
      </c>
      <c r="B47" s="29"/>
      <c r="C47" s="29"/>
      <c r="D47" s="29"/>
      <c r="E47" s="29"/>
      <c r="F47" s="29"/>
      <c r="G47" s="17" t="s">
        <v>77</v>
      </c>
      <c r="H47" s="17" t="s">
        <v>100</v>
      </c>
      <c r="I47" s="18">
        <f>0</f>
        <v>0</v>
      </c>
      <c r="J47" s="32" t="s">
        <v>43</v>
      </c>
      <c r="K47" s="32"/>
      <c r="L47" s="32"/>
      <c r="M47" s="32"/>
      <c r="N47" s="31">
        <f>0</f>
        <v>0</v>
      </c>
      <c r="O47" s="31"/>
    </row>
    <row r="48" spans="1:15" s="1" customFormat="1" ht="24" customHeight="1">
      <c r="A48" s="29" t="s">
        <v>87</v>
      </c>
      <c r="B48" s="29"/>
      <c r="C48" s="29"/>
      <c r="D48" s="29"/>
      <c r="E48" s="29"/>
      <c r="F48" s="29"/>
      <c r="G48" s="17" t="s">
        <v>77</v>
      </c>
      <c r="H48" s="17" t="s">
        <v>101</v>
      </c>
      <c r="I48" s="18">
        <f>1734.1</f>
        <v>1734.1</v>
      </c>
      <c r="J48" s="30">
        <f>1734.1</f>
        <v>1734.1</v>
      </c>
      <c r="K48" s="30"/>
      <c r="L48" s="30"/>
      <c r="M48" s="30"/>
      <c r="N48" s="31">
        <f>0</f>
        <v>0</v>
      </c>
      <c r="O48" s="31"/>
    </row>
    <row r="49" spans="1:15" s="1" customFormat="1" ht="24" customHeight="1">
      <c r="A49" s="29" t="s">
        <v>84</v>
      </c>
      <c r="B49" s="29"/>
      <c r="C49" s="29"/>
      <c r="D49" s="29"/>
      <c r="E49" s="29"/>
      <c r="F49" s="29"/>
      <c r="G49" s="17" t="s">
        <v>77</v>
      </c>
      <c r="H49" s="17" t="s">
        <v>102</v>
      </c>
      <c r="I49" s="18">
        <f>95965.9</f>
        <v>95965.9</v>
      </c>
      <c r="J49" s="30">
        <f>95965.9</f>
        <v>95965.9</v>
      </c>
      <c r="K49" s="30"/>
      <c r="L49" s="30"/>
      <c r="M49" s="30"/>
      <c r="N49" s="31">
        <f>0</f>
        <v>0</v>
      </c>
      <c r="O49" s="31"/>
    </row>
    <row r="50" spans="1:15" s="1" customFormat="1" ht="24" customHeight="1">
      <c r="A50" s="29" t="s">
        <v>84</v>
      </c>
      <c r="B50" s="29"/>
      <c r="C50" s="29"/>
      <c r="D50" s="29"/>
      <c r="E50" s="29"/>
      <c r="F50" s="29"/>
      <c r="G50" s="17" t="s">
        <v>77</v>
      </c>
      <c r="H50" s="17" t="s">
        <v>103</v>
      </c>
      <c r="I50" s="18">
        <f>20000</f>
        <v>20000</v>
      </c>
      <c r="J50" s="30">
        <f>11760</f>
        <v>11760</v>
      </c>
      <c r="K50" s="30"/>
      <c r="L50" s="30"/>
      <c r="M50" s="30"/>
      <c r="N50" s="31">
        <f>8240</f>
        <v>8240</v>
      </c>
      <c r="O50" s="31"/>
    </row>
    <row r="51" spans="1:15" s="1" customFormat="1" ht="24" customHeight="1">
      <c r="A51" s="29" t="s">
        <v>84</v>
      </c>
      <c r="B51" s="29"/>
      <c r="C51" s="29"/>
      <c r="D51" s="29"/>
      <c r="E51" s="29"/>
      <c r="F51" s="29"/>
      <c r="G51" s="17" t="s">
        <v>77</v>
      </c>
      <c r="H51" s="17" t="s">
        <v>104</v>
      </c>
      <c r="I51" s="18">
        <f>345461.65</f>
        <v>345461.65</v>
      </c>
      <c r="J51" s="30">
        <f>344596.57</f>
        <v>344596.57</v>
      </c>
      <c r="K51" s="30"/>
      <c r="L51" s="30"/>
      <c r="M51" s="30"/>
      <c r="N51" s="31">
        <f>865.08</f>
        <v>865.08</v>
      </c>
      <c r="O51" s="31"/>
    </row>
    <row r="52" spans="1:15" s="1" customFormat="1" ht="24" customHeight="1">
      <c r="A52" s="29" t="s">
        <v>84</v>
      </c>
      <c r="B52" s="29"/>
      <c r="C52" s="29"/>
      <c r="D52" s="29"/>
      <c r="E52" s="29"/>
      <c r="F52" s="29"/>
      <c r="G52" s="17" t="s">
        <v>77</v>
      </c>
      <c r="H52" s="17" t="s">
        <v>105</v>
      </c>
      <c r="I52" s="18">
        <f>964427.52</f>
        <v>964427.52</v>
      </c>
      <c r="J52" s="30">
        <f>843964.76</f>
        <v>843964.76</v>
      </c>
      <c r="K52" s="30"/>
      <c r="L52" s="30"/>
      <c r="M52" s="30"/>
      <c r="N52" s="31">
        <f>120462.76</f>
        <v>120462.76</v>
      </c>
      <c r="O52" s="31"/>
    </row>
    <row r="53" spans="1:15" s="1" customFormat="1" ht="24" customHeight="1">
      <c r="A53" s="29" t="s">
        <v>84</v>
      </c>
      <c r="B53" s="29"/>
      <c r="C53" s="29"/>
      <c r="D53" s="29"/>
      <c r="E53" s="29"/>
      <c r="F53" s="29"/>
      <c r="G53" s="17" t="s">
        <v>77</v>
      </c>
      <c r="H53" s="17" t="s">
        <v>106</v>
      </c>
      <c r="I53" s="18">
        <f>753849.33</f>
        <v>753849.33</v>
      </c>
      <c r="J53" s="30">
        <f>753849.33</f>
        <v>753849.33</v>
      </c>
      <c r="K53" s="30"/>
      <c r="L53" s="30"/>
      <c r="M53" s="30"/>
      <c r="N53" s="31">
        <f>0</f>
        <v>0</v>
      </c>
      <c r="O53" s="31"/>
    </row>
    <row r="54" spans="1:15" s="1" customFormat="1" ht="24" customHeight="1">
      <c r="A54" s="29" t="s">
        <v>84</v>
      </c>
      <c r="B54" s="29"/>
      <c r="C54" s="29"/>
      <c r="D54" s="29"/>
      <c r="E54" s="29"/>
      <c r="F54" s="29"/>
      <c r="G54" s="17" t="s">
        <v>77</v>
      </c>
      <c r="H54" s="17" t="s">
        <v>107</v>
      </c>
      <c r="I54" s="18">
        <f>12086.3</f>
        <v>12086.3</v>
      </c>
      <c r="J54" s="32" t="s">
        <v>43</v>
      </c>
      <c r="K54" s="32"/>
      <c r="L54" s="32"/>
      <c r="M54" s="32"/>
      <c r="N54" s="31">
        <f>12086.3</f>
        <v>12086.3</v>
      </c>
      <c r="O54" s="31"/>
    </row>
    <row r="55" spans="1:15" s="1" customFormat="1" ht="24" customHeight="1">
      <c r="A55" s="29" t="s">
        <v>84</v>
      </c>
      <c r="B55" s="29"/>
      <c r="C55" s="29"/>
      <c r="D55" s="29"/>
      <c r="E55" s="29"/>
      <c r="F55" s="29"/>
      <c r="G55" s="17" t="s">
        <v>77</v>
      </c>
      <c r="H55" s="17" t="s">
        <v>108</v>
      </c>
      <c r="I55" s="18">
        <f>5810</f>
        <v>5810</v>
      </c>
      <c r="J55" s="30">
        <f>5810</f>
        <v>5810</v>
      </c>
      <c r="K55" s="30"/>
      <c r="L55" s="30"/>
      <c r="M55" s="30"/>
      <c r="N55" s="31">
        <f>0</f>
        <v>0</v>
      </c>
      <c r="O55" s="31"/>
    </row>
    <row r="56" spans="1:15" s="1" customFormat="1" ht="24" customHeight="1">
      <c r="A56" s="29" t="s">
        <v>84</v>
      </c>
      <c r="B56" s="29"/>
      <c r="C56" s="29"/>
      <c r="D56" s="29"/>
      <c r="E56" s="29"/>
      <c r="F56" s="29"/>
      <c r="G56" s="17" t="s">
        <v>77</v>
      </c>
      <c r="H56" s="17" t="s">
        <v>109</v>
      </c>
      <c r="I56" s="18">
        <f>207589.7</f>
        <v>207589.7</v>
      </c>
      <c r="J56" s="30">
        <f>200708.39</f>
        <v>200708.39</v>
      </c>
      <c r="K56" s="30"/>
      <c r="L56" s="30"/>
      <c r="M56" s="30"/>
      <c r="N56" s="31">
        <f>6881.31</f>
        <v>6881.31</v>
      </c>
      <c r="O56" s="31"/>
    </row>
    <row r="57" spans="1:15" s="1" customFormat="1" ht="24" customHeight="1">
      <c r="A57" s="29" t="s">
        <v>110</v>
      </c>
      <c r="B57" s="29"/>
      <c r="C57" s="29"/>
      <c r="D57" s="29"/>
      <c r="E57" s="29"/>
      <c r="F57" s="29"/>
      <c r="G57" s="17" t="s">
        <v>77</v>
      </c>
      <c r="H57" s="17" t="s">
        <v>111</v>
      </c>
      <c r="I57" s="18">
        <f>51.33</f>
        <v>51.33</v>
      </c>
      <c r="J57" s="30">
        <f>51.33</f>
        <v>51.33</v>
      </c>
      <c r="K57" s="30"/>
      <c r="L57" s="30"/>
      <c r="M57" s="30"/>
      <c r="N57" s="31">
        <f>0</f>
        <v>0</v>
      </c>
      <c r="O57" s="31"/>
    </row>
    <row r="58" spans="1:15" s="1" customFormat="1" ht="13.5" customHeight="1">
      <c r="A58" s="29" t="s">
        <v>95</v>
      </c>
      <c r="B58" s="29"/>
      <c r="C58" s="29"/>
      <c r="D58" s="29"/>
      <c r="E58" s="29"/>
      <c r="F58" s="29"/>
      <c r="G58" s="17" t="s">
        <v>77</v>
      </c>
      <c r="H58" s="17" t="s">
        <v>112</v>
      </c>
      <c r="I58" s="18">
        <f>1143.74</f>
        <v>1143.74</v>
      </c>
      <c r="J58" s="30">
        <f>1143.74</f>
        <v>1143.74</v>
      </c>
      <c r="K58" s="30"/>
      <c r="L58" s="30"/>
      <c r="M58" s="30"/>
      <c r="N58" s="31">
        <f>0</f>
        <v>0</v>
      </c>
      <c r="O58" s="31"/>
    </row>
    <row r="59" spans="1:15" s="1" customFormat="1" ht="24" customHeight="1">
      <c r="A59" s="29" t="s">
        <v>84</v>
      </c>
      <c r="B59" s="29"/>
      <c r="C59" s="29"/>
      <c r="D59" s="29"/>
      <c r="E59" s="29"/>
      <c r="F59" s="29"/>
      <c r="G59" s="17" t="s">
        <v>77</v>
      </c>
      <c r="H59" s="17" t="s">
        <v>113</v>
      </c>
      <c r="I59" s="18">
        <f>198711.3</f>
        <v>198711.3</v>
      </c>
      <c r="J59" s="30">
        <f>188140.26</f>
        <v>188140.26</v>
      </c>
      <c r="K59" s="30"/>
      <c r="L59" s="30"/>
      <c r="M59" s="30"/>
      <c r="N59" s="31">
        <f>10571.04</f>
        <v>10571.04</v>
      </c>
      <c r="O59" s="31"/>
    </row>
    <row r="60" spans="1:15" s="1" customFormat="1" ht="13.5" customHeight="1">
      <c r="A60" s="29" t="s">
        <v>93</v>
      </c>
      <c r="B60" s="29"/>
      <c r="C60" s="29"/>
      <c r="D60" s="29"/>
      <c r="E60" s="29"/>
      <c r="F60" s="29"/>
      <c r="G60" s="17" t="s">
        <v>77</v>
      </c>
      <c r="H60" s="17" t="s">
        <v>114</v>
      </c>
      <c r="I60" s="18">
        <f>0</f>
        <v>0</v>
      </c>
      <c r="J60" s="32" t="s">
        <v>43</v>
      </c>
      <c r="K60" s="32"/>
      <c r="L60" s="32"/>
      <c r="M60" s="32"/>
      <c r="N60" s="31">
        <f>0</f>
        <v>0</v>
      </c>
      <c r="O60" s="31"/>
    </row>
    <row r="61" spans="1:15" s="1" customFormat="1" ht="13.5" customHeight="1">
      <c r="A61" s="29" t="s">
        <v>95</v>
      </c>
      <c r="B61" s="29"/>
      <c r="C61" s="29"/>
      <c r="D61" s="29"/>
      <c r="E61" s="29"/>
      <c r="F61" s="29"/>
      <c r="G61" s="17" t="s">
        <v>77</v>
      </c>
      <c r="H61" s="17" t="s">
        <v>115</v>
      </c>
      <c r="I61" s="18">
        <f>0</f>
        <v>0</v>
      </c>
      <c r="J61" s="32" t="s">
        <v>43</v>
      </c>
      <c r="K61" s="32"/>
      <c r="L61" s="32"/>
      <c r="M61" s="32"/>
      <c r="N61" s="31">
        <f>0</f>
        <v>0</v>
      </c>
      <c r="O61" s="31"/>
    </row>
    <row r="62" spans="1:15" s="1" customFormat="1" ht="24" customHeight="1">
      <c r="A62" s="29" t="s">
        <v>84</v>
      </c>
      <c r="B62" s="29"/>
      <c r="C62" s="29"/>
      <c r="D62" s="29"/>
      <c r="E62" s="29"/>
      <c r="F62" s="29"/>
      <c r="G62" s="17" t="s">
        <v>77</v>
      </c>
      <c r="H62" s="17" t="s">
        <v>116</v>
      </c>
      <c r="I62" s="18">
        <f>62587.5</f>
        <v>62587.5</v>
      </c>
      <c r="J62" s="30">
        <f>62587.5</f>
        <v>62587.5</v>
      </c>
      <c r="K62" s="30"/>
      <c r="L62" s="30"/>
      <c r="M62" s="30"/>
      <c r="N62" s="31">
        <f>0</f>
        <v>0</v>
      </c>
      <c r="O62" s="31"/>
    </row>
    <row r="63" spans="1:15" s="1" customFormat="1" ht="24" customHeight="1">
      <c r="A63" s="29" t="s">
        <v>84</v>
      </c>
      <c r="B63" s="29"/>
      <c r="C63" s="29"/>
      <c r="D63" s="29"/>
      <c r="E63" s="29"/>
      <c r="F63" s="29"/>
      <c r="G63" s="17" t="s">
        <v>77</v>
      </c>
      <c r="H63" s="17" t="s">
        <v>117</v>
      </c>
      <c r="I63" s="18">
        <f>20862.5</f>
        <v>20862.5</v>
      </c>
      <c r="J63" s="30">
        <f>20862.5</f>
        <v>20862.5</v>
      </c>
      <c r="K63" s="30"/>
      <c r="L63" s="30"/>
      <c r="M63" s="30"/>
      <c r="N63" s="31">
        <f>0</f>
        <v>0</v>
      </c>
      <c r="O63" s="31"/>
    </row>
    <row r="64" spans="1:15" s="1" customFormat="1" ht="24" customHeight="1">
      <c r="A64" s="29" t="s">
        <v>118</v>
      </c>
      <c r="B64" s="29"/>
      <c r="C64" s="29"/>
      <c r="D64" s="29"/>
      <c r="E64" s="29"/>
      <c r="F64" s="29"/>
      <c r="G64" s="17" t="s">
        <v>77</v>
      </c>
      <c r="H64" s="17" t="s">
        <v>119</v>
      </c>
      <c r="I64" s="18">
        <f>24398.08</f>
        <v>24398.08</v>
      </c>
      <c r="J64" s="30">
        <f>24398.08</f>
        <v>24398.08</v>
      </c>
      <c r="K64" s="30"/>
      <c r="L64" s="30"/>
      <c r="M64" s="30"/>
      <c r="N64" s="31">
        <f>0</f>
        <v>0</v>
      </c>
      <c r="O64" s="31"/>
    </row>
    <row r="65" spans="1:15" s="1" customFormat="1" ht="15" customHeight="1">
      <c r="A65" s="50" t="s">
        <v>120</v>
      </c>
      <c r="B65" s="50"/>
      <c r="C65" s="50"/>
      <c r="D65" s="50"/>
      <c r="E65" s="50"/>
      <c r="F65" s="50"/>
      <c r="G65" s="19" t="s">
        <v>121</v>
      </c>
      <c r="H65" s="19" t="s">
        <v>38</v>
      </c>
      <c r="I65" s="20">
        <f>-440306.57</f>
        <v>-440306.57</v>
      </c>
      <c r="J65" s="51">
        <f>-414001.4</f>
        <v>-414001.4</v>
      </c>
      <c r="K65" s="51"/>
      <c r="L65" s="51"/>
      <c r="M65" s="51"/>
      <c r="N65" s="52" t="s">
        <v>38</v>
      </c>
      <c r="O65" s="52"/>
    </row>
    <row r="66" spans="1:15" s="1" customFormat="1" ht="13.5" customHeight="1">
      <c r="A66" s="35" t="s">
        <v>18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s="1" customFormat="1" ht="13.5" customHeight="1">
      <c r="A67" s="37" t="s">
        <v>122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s="1" customFormat="1" ht="45.75" customHeight="1">
      <c r="A68" s="38" t="s">
        <v>24</v>
      </c>
      <c r="B68" s="38"/>
      <c r="C68" s="38"/>
      <c r="D68" s="38"/>
      <c r="E68" s="38"/>
      <c r="F68" s="38"/>
      <c r="G68" s="8" t="s">
        <v>25</v>
      </c>
      <c r="H68" s="8" t="s">
        <v>123</v>
      </c>
      <c r="I68" s="9" t="s">
        <v>27</v>
      </c>
      <c r="J68" s="39" t="s">
        <v>28</v>
      </c>
      <c r="K68" s="39"/>
      <c r="L68" s="39"/>
      <c r="M68" s="39"/>
      <c r="N68" s="40" t="s">
        <v>29</v>
      </c>
      <c r="O68" s="40"/>
    </row>
    <row r="69" spans="1:15" s="1" customFormat="1" ht="12.75" customHeight="1">
      <c r="A69" s="41" t="s">
        <v>30</v>
      </c>
      <c r="B69" s="41"/>
      <c r="C69" s="41"/>
      <c r="D69" s="41"/>
      <c r="E69" s="41"/>
      <c r="F69" s="41"/>
      <c r="G69" s="10" t="s">
        <v>31</v>
      </c>
      <c r="H69" s="10" t="s">
        <v>32</v>
      </c>
      <c r="I69" s="11" t="s">
        <v>33</v>
      </c>
      <c r="J69" s="42" t="s">
        <v>34</v>
      </c>
      <c r="K69" s="42"/>
      <c r="L69" s="42"/>
      <c r="M69" s="42"/>
      <c r="N69" s="43" t="s">
        <v>35</v>
      </c>
      <c r="O69" s="43"/>
    </row>
    <row r="70" spans="1:15" s="1" customFormat="1" ht="13.5" customHeight="1">
      <c r="A70" s="44" t="s">
        <v>124</v>
      </c>
      <c r="B70" s="44"/>
      <c r="C70" s="44"/>
      <c r="D70" s="44"/>
      <c r="E70" s="44"/>
      <c r="F70" s="44"/>
      <c r="G70" s="12" t="s">
        <v>125</v>
      </c>
      <c r="H70" s="12" t="s">
        <v>38</v>
      </c>
      <c r="I70" s="21">
        <f>440306.57</f>
        <v>440306.57</v>
      </c>
      <c r="J70" s="45">
        <f>414001.4</f>
        <v>414001.4</v>
      </c>
      <c r="K70" s="45"/>
      <c r="L70" s="45"/>
      <c r="M70" s="45"/>
      <c r="N70" s="53" t="s">
        <v>38</v>
      </c>
      <c r="O70" s="53"/>
    </row>
    <row r="71" spans="1:15" s="1" customFormat="1" ht="13.5" customHeight="1">
      <c r="A71" s="54" t="s">
        <v>126</v>
      </c>
      <c r="B71" s="54"/>
      <c r="C71" s="54"/>
      <c r="D71" s="54"/>
      <c r="E71" s="54"/>
      <c r="F71" s="54"/>
      <c r="G71" s="22" t="s">
        <v>18</v>
      </c>
      <c r="H71" s="22" t="s">
        <v>18</v>
      </c>
      <c r="I71" s="23" t="s">
        <v>18</v>
      </c>
      <c r="J71" s="55" t="s">
        <v>18</v>
      </c>
      <c r="K71" s="55"/>
      <c r="L71" s="55"/>
      <c r="M71" s="55"/>
      <c r="N71" s="56" t="s">
        <v>18</v>
      </c>
      <c r="O71" s="56"/>
    </row>
    <row r="72" spans="1:15" s="1" customFormat="1" ht="13.5" customHeight="1">
      <c r="A72" s="47" t="s">
        <v>127</v>
      </c>
      <c r="B72" s="47"/>
      <c r="C72" s="47"/>
      <c r="D72" s="47"/>
      <c r="E72" s="47"/>
      <c r="F72" s="47"/>
      <c r="G72" s="24" t="s">
        <v>128</v>
      </c>
      <c r="H72" s="14" t="s">
        <v>38</v>
      </c>
      <c r="I72" s="25" t="s">
        <v>43</v>
      </c>
      <c r="J72" s="57" t="s">
        <v>43</v>
      </c>
      <c r="K72" s="57"/>
      <c r="L72" s="57"/>
      <c r="M72" s="57"/>
      <c r="N72" s="58" t="s">
        <v>43</v>
      </c>
      <c r="O72" s="58"/>
    </row>
    <row r="73" spans="1:15" s="1" customFormat="1" ht="13.5" customHeight="1">
      <c r="A73" s="29" t="s">
        <v>18</v>
      </c>
      <c r="B73" s="29"/>
      <c r="C73" s="29"/>
      <c r="D73" s="29"/>
      <c r="E73" s="29"/>
      <c r="F73" s="29"/>
      <c r="G73" s="17" t="s">
        <v>128</v>
      </c>
      <c r="H73" s="17" t="s">
        <v>18</v>
      </c>
      <c r="I73" s="26" t="s">
        <v>43</v>
      </c>
      <c r="J73" s="32" t="s">
        <v>43</v>
      </c>
      <c r="K73" s="32"/>
      <c r="L73" s="32"/>
      <c r="M73" s="32"/>
      <c r="N73" s="59" t="s">
        <v>43</v>
      </c>
      <c r="O73" s="59"/>
    </row>
    <row r="74" spans="1:15" s="1" customFormat="1" ht="13.5" customHeight="1">
      <c r="A74" s="29" t="s">
        <v>129</v>
      </c>
      <c r="B74" s="29"/>
      <c r="C74" s="29"/>
      <c r="D74" s="29"/>
      <c r="E74" s="29"/>
      <c r="F74" s="29"/>
      <c r="G74" s="22" t="s">
        <v>130</v>
      </c>
      <c r="H74" s="22" t="s">
        <v>38</v>
      </c>
      <c r="I74" s="23" t="s">
        <v>43</v>
      </c>
      <c r="J74" s="32" t="s">
        <v>43</v>
      </c>
      <c r="K74" s="32"/>
      <c r="L74" s="32"/>
      <c r="M74" s="32"/>
      <c r="N74" s="56" t="s">
        <v>43</v>
      </c>
      <c r="O74" s="56"/>
    </row>
    <row r="75" spans="1:15" s="1" customFormat="1" ht="13.5" customHeight="1">
      <c r="A75" s="29" t="s">
        <v>18</v>
      </c>
      <c r="B75" s="29"/>
      <c r="C75" s="29"/>
      <c r="D75" s="29"/>
      <c r="E75" s="29"/>
      <c r="F75" s="29"/>
      <c r="G75" s="17" t="s">
        <v>130</v>
      </c>
      <c r="H75" s="17" t="s">
        <v>18</v>
      </c>
      <c r="I75" s="26" t="s">
        <v>43</v>
      </c>
      <c r="J75" s="32" t="s">
        <v>43</v>
      </c>
      <c r="K75" s="32"/>
      <c r="L75" s="32"/>
      <c r="M75" s="32"/>
      <c r="N75" s="59" t="s">
        <v>43</v>
      </c>
      <c r="O75" s="59"/>
    </row>
    <row r="76" spans="1:15" s="1" customFormat="1" ht="13.5" customHeight="1">
      <c r="A76" s="29" t="s">
        <v>131</v>
      </c>
      <c r="B76" s="29"/>
      <c r="C76" s="29"/>
      <c r="D76" s="29"/>
      <c r="E76" s="29"/>
      <c r="F76" s="29"/>
      <c r="G76" s="17" t="s">
        <v>132</v>
      </c>
      <c r="H76" s="17" t="s">
        <v>133</v>
      </c>
      <c r="I76" s="27">
        <f>440306.57</f>
        <v>440306.57</v>
      </c>
      <c r="J76" s="30">
        <f>414001.4</f>
        <v>414001.4</v>
      </c>
      <c r="K76" s="30"/>
      <c r="L76" s="30"/>
      <c r="M76" s="30"/>
      <c r="N76" s="60">
        <f>26305.17</f>
        <v>26305.17</v>
      </c>
      <c r="O76" s="60"/>
    </row>
    <row r="77" spans="1:15" s="1" customFormat="1" ht="13.5" customHeight="1">
      <c r="A77" s="29" t="s">
        <v>134</v>
      </c>
      <c r="B77" s="29"/>
      <c r="C77" s="29"/>
      <c r="D77" s="29"/>
      <c r="E77" s="29"/>
      <c r="F77" s="29"/>
      <c r="G77" s="17" t="s">
        <v>135</v>
      </c>
      <c r="H77" s="17" t="s">
        <v>136</v>
      </c>
      <c r="I77" s="27">
        <f>-4575276.32</f>
        <v>-4575276.32</v>
      </c>
      <c r="J77" s="30">
        <f>-4310460.21</f>
        <v>-4310460.21</v>
      </c>
      <c r="K77" s="30"/>
      <c r="L77" s="30"/>
      <c r="M77" s="30"/>
      <c r="N77" s="61" t="s">
        <v>38</v>
      </c>
      <c r="O77" s="61"/>
    </row>
    <row r="78" spans="1:15" s="1" customFormat="1" ht="13.5" customHeight="1">
      <c r="A78" s="29" t="s">
        <v>137</v>
      </c>
      <c r="B78" s="29"/>
      <c r="C78" s="29"/>
      <c r="D78" s="29"/>
      <c r="E78" s="29"/>
      <c r="F78" s="29"/>
      <c r="G78" s="17" t="s">
        <v>138</v>
      </c>
      <c r="H78" s="17" t="s">
        <v>139</v>
      </c>
      <c r="I78" s="27">
        <f>5015582.89</f>
        <v>5015582.89</v>
      </c>
      <c r="J78" s="30">
        <f>4724461.61</f>
        <v>4724461.61</v>
      </c>
      <c r="K78" s="30"/>
      <c r="L78" s="30"/>
      <c r="M78" s="30"/>
      <c r="N78" s="61" t="s">
        <v>38</v>
      </c>
      <c r="O78" s="61"/>
    </row>
    <row r="79" spans="1:15" s="1" customFormat="1" ht="13.5" customHeight="1">
      <c r="A79" s="62" t="s">
        <v>18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s="1" customFormat="1" ht="15.75" customHeight="1">
      <c r="A80" s="35" t="s">
        <v>18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s="1" customFormat="1" ht="13.5" customHeight="1">
      <c r="A81" s="63" t="s">
        <v>141</v>
      </c>
      <c r="B81" s="63"/>
      <c r="C81" s="63"/>
      <c r="D81" s="63"/>
      <c r="E81" s="63"/>
      <c r="F81" s="35" t="s">
        <v>18</v>
      </c>
      <c r="G81" s="35"/>
      <c r="H81" s="35"/>
      <c r="I81" s="35"/>
      <c r="J81" s="35"/>
      <c r="K81" s="35"/>
      <c r="L81" s="35"/>
      <c r="M81" s="35"/>
      <c r="N81" s="35"/>
      <c r="O81" s="35"/>
    </row>
    <row r="82" spans="1:15" s="1" customFormat="1" ht="13.5" customHeight="1">
      <c r="A82" s="34" t="s">
        <v>140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</sheetData>
  <mergeCells count="220">
    <mergeCell ref="A82:O82"/>
    <mergeCell ref="A79:O79"/>
    <mergeCell ref="A80:O80"/>
    <mergeCell ref="A81:E81"/>
    <mergeCell ref="F81:O81"/>
    <mergeCell ref="A77:F77"/>
    <mergeCell ref="J77:M77"/>
    <mergeCell ref="N77:O77"/>
    <mergeCell ref="A78:F78"/>
    <mergeCell ref="J78:M78"/>
    <mergeCell ref="N78:O78"/>
    <mergeCell ref="A75:F75"/>
    <mergeCell ref="J75:M75"/>
    <mergeCell ref="N75:O75"/>
    <mergeCell ref="A76:F76"/>
    <mergeCell ref="J76:M76"/>
    <mergeCell ref="N76:O76"/>
    <mergeCell ref="A73:F73"/>
    <mergeCell ref="J73:M73"/>
    <mergeCell ref="N73:O73"/>
    <mergeCell ref="A74:F74"/>
    <mergeCell ref="J74:M74"/>
    <mergeCell ref="N74:O74"/>
    <mergeCell ref="A71:F71"/>
    <mergeCell ref="J71:M71"/>
    <mergeCell ref="N71:O71"/>
    <mergeCell ref="A72:F72"/>
    <mergeCell ref="J72:M72"/>
    <mergeCell ref="N72:O72"/>
    <mergeCell ref="A69:F69"/>
    <mergeCell ref="J69:M69"/>
    <mergeCell ref="N69:O69"/>
    <mergeCell ref="A70:F70"/>
    <mergeCell ref="J70:M70"/>
    <mergeCell ref="N70:O70"/>
    <mergeCell ref="A67:O67"/>
    <mergeCell ref="A68:F68"/>
    <mergeCell ref="J68:M68"/>
    <mergeCell ref="N68:O68"/>
    <mergeCell ref="A65:F65"/>
    <mergeCell ref="J65:M65"/>
    <mergeCell ref="N65:O65"/>
    <mergeCell ref="A66:O66"/>
    <mergeCell ref="A63:F63"/>
    <mergeCell ref="J63:M63"/>
    <mergeCell ref="N63:O63"/>
    <mergeCell ref="A64:F64"/>
    <mergeCell ref="J64:M64"/>
    <mergeCell ref="N64:O64"/>
    <mergeCell ref="A61:F61"/>
    <mergeCell ref="J61:M61"/>
    <mergeCell ref="N61:O61"/>
    <mergeCell ref="A62:F62"/>
    <mergeCell ref="J62:M62"/>
    <mergeCell ref="N62:O62"/>
    <mergeCell ref="A59:F59"/>
    <mergeCell ref="J59:M59"/>
    <mergeCell ref="N59:O59"/>
    <mergeCell ref="A60:F60"/>
    <mergeCell ref="J60:M60"/>
    <mergeCell ref="N60:O60"/>
    <mergeCell ref="A57:F57"/>
    <mergeCell ref="J57:M57"/>
    <mergeCell ref="N57:O57"/>
    <mergeCell ref="A58:F58"/>
    <mergeCell ref="J58:M58"/>
    <mergeCell ref="N58:O58"/>
    <mergeCell ref="A55:F55"/>
    <mergeCell ref="J55:M55"/>
    <mergeCell ref="N55:O55"/>
    <mergeCell ref="A56:F56"/>
    <mergeCell ref="J56:M56"/>
    <mergeCell ref="N56:O56"/>
    <mergeCell ref="A53:F53"/>
    <mergeCell ref="J53:M53"/>
    <mergeCell ref="N53:O53"/>
    <mergeCell ref="A54:F54"/>
    <mergeCell ref="J54:M54"/>
    <mergeCell ref="N54:O54"/>
    <mergeCell ref="A51:F51"/>
    <mergeCell ref="J51:M51"/>
    <mergeCell ref="N51:O51"/>
    <mergeCell ref="A52:F52"/>
    <mergeCell ref="J52:M52"/>
    <mergeCell ref="N52:O52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5:F45"/>
    <mergeCell ref="J45:M45"/>
    <mergeCell ref="N45:O45"/>
    <mergeCell ref="A46:F46"/>
    <mergeCell ref="J46:M46"/>
    <mergeCell ref="N46:O46"/>
    <mergeCell ref="A43:F43"/>
    <mergeCell ref="J43:M43"/>
    <mergeCell ref="N43:O43"/>
    <mergeCell ref="A44:F44"/>
    <mergeCell ref="J44:M44"/>
    <mergeCell ref="N44:O44"/>
    <mergeCell ref="A41:F41"/>
    <mergeCell ref="J41:M41"/>
    <mergeCell ref="N41:O41"/>
    <mergeCell ref="A42:F42"/>
    <mergeCell ref="J42:M42"/>
    <mergeCell ref="N42:O42"/>
    <mergeCell ref="A39:F39"/>
    <mergeCell ref="J39:M39"/>
    <mergeCell ref="N39:O39"/>
    <mergeCell ref="A40:F40"/>
    <mergeCell ref="J40:M40"/>
    <mergeCell ref="N40:O40"/>
    <mergeCell ref="A37:F37"/>
    <mergeCell ref="J37:M37"/>
    <mergeCell ref="N37:O37"/>
    <mergeCell ref="A38:F38"/>
    <mergeCell ref="J38:M38"/>
    <mergeCell ref="N38:O38"/>
    <mergeCell ref="A35:F35"/>
    <mergeCell ref="J35:M35"/>
    <mergeCell ref="N35:O35"/>
    <mergeCell ref="A36:F36"/>
    <mergeCell ref="J36:M36"/>
    <mergeCell ref="N36:O36"/>
    <mergeCell ref="A33:F33"/>
    <mergeCell ref="J33:M33"/>
    <mergeCell ref="N33:O33"/>
    <mergeCell ref="A34:F34"/>
    <mergeCell ref="J34:M34"/>
    <mergeCell ref="N34:O34"/>
    <mergeCell ref="A30:O30"/>
    <mergeCell ref="A31:O31"/>
    <mergeCell ref="A32:F32"/>
    <mergeCell ref="J32:M32"/>
    <mergeCell ref="N32:O32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007874015748" right="0" top="0.24" bottom="0" header="0.36" footer="0.27"/>
  <pageSetup orientation="landscape" paperSize="9" r:id="rId1"/>
  <headerFooter alignWithMargins="0">
    <oddFooter>&amp;CСтраница &amp;P из &amp;N</oddFooter>
  </headerFooter>
  <rowBreaks count="2" manualBreakCount="2">
    <brk id="30" max="255" man="1"/>
    <brk id="6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2019-07-09T07:35:29Z</cp:lastPrinted>
  <dcterms:created xsi:type="dcterms:W3CDTF">2019-05-22T07:37:41Z</dcterms:created>
  <dcterms:modified xsi:type="dcterms:W3CDTF">2019-07-09T07:36:10Z</dcterms:modified>
  <cp:category/>
  <cp:version/>
  <cp:contentType/>
  <cp:contentStatus/>
</cp:coreProperties>
</file>